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P:\8500\16-Achat_VEH_DEC\01-Achat\02 - Marchés territoriaux\3 - Services\2- EXBO\2025-8500-05 EXBO Compiègne IDF\02.Consultation\2025-8500-05 - DCE MIS EN LIGNE\"/>
    </mc:Choice>
  </mc:AlternateContent>
  <xr:revisionPtr revIDLastSave="0" documentId="13_ncr:1_{CA150EBB-667F-492A-A48C-74F849633DB0}" xr6:coauthVersionLast="47" xr6:coauthVersionMax="47" xr10:uidLastSave="{00000000-0000-0000-0000-000000000000}"/>
  <bookViews>
    <workbookView xWindow="-108" yWindow="-108" windowWidth="23256" windowHeight="12456" activeTab="2" xr2:uid="{15CB76C9-3864-4AD0-B1BA-B950B6A613C6}"/>
  </bookViews>
  <sheets>
    <sheet name="lot 1" sheetId="4" r:id="rId1"/>
    <sheet name="lot 2" sheetId="3" r:id="rId2"/>
    <sheet name="lot 3" sheetId="2" r:id="rId3"/>
  </sheets>
  <definedNames>
    <definedName name="_Hlk112403293" localSheetId="0">'lot 1'!#REF!</definedName>
    <definedName name="_Hlk112403293" localSheetId="1">'lot 2'!#REF!</definedName>
    <definedName name="_Hlk112403293" localSheetId="2">'lot 3'!#REF!</definedName>
    <definedName name="_xlnm.Print_Area" localSheetId="0">'lot 1'!$A$1:$E$35</definedName>
    <definedName name="_xlnm.Print_Area" localSheetId="1">'lot 2'!$A$3:$E$36</definedName>
    <definedName name="_xlnm.Print_Area" localSheetId="2">'lot 3'!$A$1:$E$36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4" l="1"/>
  <c r="E15" i="4"/>
  <c r="E16" i="4"/>
  <c r="E17" i="4"/>
  <c r="E18" i="4"/>
  <c r="E19" i="4"/>
  <c r="E22" i="4" l="1"/>
  <c r="E23" i="4"/>
  <c r="E24" i="4"/>
  <c r="E21" i="4"/>
  <c r="C21" i="2"/>
  <c r="E21" i="2" s="1"/>
  <c r="E24" i="2"/>
  <c r="E23" i="2"/>
  <c r="E15" i="2"/>
  <c r="C19" i="2"/>
  <c r="C18" i="2"/>
  <c r="C17" i="2"/>
  <c r="C16" i="2"/>
  <c r="E16" i="2" s="1"/>
  <c r="C19" i="3"/>
  <c r="C18" i="3"/>
  <c r="C17" i="3"/>
  <c r="E17" i="3" s="1"/>
  <c r="C16" i="3"/>
  <c r="C22" i="3" s="1"/>
  <c r="E14" i="2"/>
  <c r="E17" i="2" l="1"/>
  <c r="C22" i="2"/>
  <c r="E22" i="2" s="1"/>
  <c r="E18" i="2"/>
  <c r="E19" i="2"/>
  <c r="E25" i="4"/>
  <c r="E24" i="3"/>
  <c r="E23" i="3"/>
  <c r="E22" i="3"/>
  <c r="E21" i="3"/>
  <c r="E19" i="3"/>
  <c r="E18" i="3"/>
  <c r="E16" i="3"/>
  <c r="E15" i="3"/>
  <c r="E14" i="3"/>
  <c r="E25" i="3" l="1"/>
  <c r="E25" i="2"/>
</calcChain>
</file>

<file path=xl/sharedStrings.xml><?xml version="1.0" encoding="utf-8"?>
<sst xmlns="http://schemas.openxmlformats.org/spreadsheetml/2006/main" count="153" uniqueCount="54">
  <si>
    <t>Prestations</t>
  </si>
  <si>
    <t>Volume annuel</t>
  </si>
  <si>
    <t>estimatif</t>
  </si>
  <si>
    <t>Total HT</t>
  </si>
  <si>
    <t xml:space="preserve">Le bordereau des prix unitaires doit être complété dans son intégralité afin de fournir une prestation complète </t>
  </si>
  <si>
    <t>Prestation</t>
  </si>
  <si>
    <t>Prix en € H.T.</t>
  </si>
  <si>
    <t>Société</t>
  </si>
  <si>
    <t>Adresse</t>
  </si>
  <si>
    <t>Mail</t>
  </si>
  <si>
    <t>Téléphone</t>
  </si>
  <si>
    <t>…..................................</t>
  </si>
  <si>
    <t>…....................................</t>
  </si>
  <si>
    <t>….....................................</t>
  </si>
  <si>
    <t>….....................................
…....................................
…..............................................................................</t>
  </si>
  <si>
    <t>Bordereau des prix unitaires - 2025-8500-05</t>
  </si>
  <si>
    <t>I-Prix de base convenus (PB)</t>
  </si>
  <si>
    <t>Abattage / Façonnage mécanisé</t>
  </si>
  <si>
    <t>TLU</t>
  </si>
  <si>
    <t>TAT</t>
  </si>
  <si>
    <t>Unité</t>
  </si>
  <si>
    <t>Débardage</t>
  </si>
  <si>
    <t>m3</t>
  </si>
  <si>
    <t>PU HT</t>
  </si>
  <si>
    <t xml:space="preserve">II-Prix des prestations complémentaires   </t>
  </si>
  <si>
    <t xml:space="preserve">Prix de l’abatteuse à la journée (8 heures effectives) </t>
  </si>
  <si>
    <t xml:space="preserve">Prix du porteur à l’heure </t>
  </si>
  <si>
    <t>Câblage au débardage &gt; 4 heures par un débusqueur* et par chantier</t>
  </si>
  <si>
    <r>
      <t>m</t>
    </r>
    <r>
      <rPr>
        <vertAlign val="superscript"/>
        <sz val="10"/>
        <color theme="1"/>
        <rFont val="Arial"/>
        <family val="2"/>
      </rPr>
      <t>3</t>
    </r>
  </si>
  <si>
    <r>
      <t>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a</t>
    </r>
  </si>
  <si>
    <r>
      <t xml:space="preserve">Fait à </t>
    </r>
    <r>
      <rPr>
        <sz val="10"/>
        <color theme="1"/>
        <rFont val="Arial"/>
        <family val="2"/>
      </rPr>
      <t>.................................................................</t>
    </r>
    <r>
      <rPr>
        <b/>
        <sz val="10"/>
        <color theme="1"/>
        <rFont val="Arial"/>
        <family val="2"/>
      </rPr>
      <t>, le</t>
    </r>
    <r>
      <rPr>
        <sz val="10"/>
        <color theme="1"/>
        <rFont val="Arial"/>
        <family val="2"/>
      </rPr>
      <t>....................................................2025</t>
    </r>
  </si>
  <si>
    <r>
      <t xml:space="preserve">L'entrepreneur, représentant légal : </t>
    </r>
    <r>
      <rPr>
        <sz val="10"/>
        <color theme="1"/>
        <rFont val="Arial"/>
        <family val="2"/>
      </rPr>
      <t>(Cachet et signature)</t>
    </r>
  </si>
  <si>
    <t xml:space="preserve">Grumes résineuses et châtaignier (≥8m)  </t>
  </si>
  <si>
    <t>Billons feuillus et résineux bois énergie 6 m ≥ billons ≥ 2.00m</t>
  </si>
  <si>
    <t>Billons feuillus et résineux bois d’industrie 6 m ≥ billons ≥ 2m</t>
  </si>
  <si>
    <t xml:space="preserve">Billons feuillus 6m ≥ billons ≥ 2m </t>
  </si>
  <si>
    <t xml:space="preserve">Billons résineux 6m ≥ billons ≥ 2m </t>
  </si>
  <si>
    <t xml:space="preserve">Grumes autres feuillus (≥8m)  </t>
  </si>
  <si>
    <t>Débardage de grumes résineuses et feuillus &gt;8m</t>
  </si>
  <si>
    <t>Débardage de billons résineux et feuillus entre 6m et 2m</t>
  </si>
  <si>
    <t>Débardage et reprise de Billons feuillus et résineux bois d’industrie 6m ≥ Billons ≥ 2m (y compris chargement plateaux)</t>
  </si>
  <si>
    <t>Débardage de Billons feuillus et résineux bois énergie 6m ≥ Billons ≥ 2m</t>
  </si>
  <si>
    <r>
      <t>Lieux d'exécution du lot</t>
    </r>
    <r>
      <rPr>
        <b/>
        <sz val="10"/>
        <color theme="1"/>
        <rFont val="Arial"/>
        <family val="2"/>
      </rPr>
      <t xml:space="preserve"> : </t>
    </r>
    <r>
      <rPr>
        <b/>
        <u/>
        <sz val="10"/>
        <color theme="1"/>
        <rFont val="Arial"/>
        <family val="2"/>
      </rPr>
      <t>Agences territoriales Ile de France Est et Ouest</t>
    </r>
  </si>
  <si>
    <t>(Vol. estimatif x PUx4 ans)</t>
  </si>
  <si>
    <r>
      <t>Lieux d'exécution du lot</t>
    </r>
    <r>
      <rPr>
        <b/>
        <sz val="10"/>
        <color theme="1"/>
        <rFont val="Arial"/>
        <family val="2"/>
      </rPr>
      <t xml:space="preserve"> : Agence territoriale de Compiègne</t>
    </r>
  </si>
  <si>
    <r>
      <t>Lieux d'exécution du lot</t>
    </r>
    <r>
      <rPr>
        <b/>
        <sz val="10"/>
        <color theme="1"/>
        <rFont val="Arial"/>
        <family val="2"/>
      </rPr>
      <t xml:space="preserve"> : Agences territoriale de Fontainebleau et de Versailles</t>
    </r>
  </si>
  <si>
    <r>
      <t>Lieux d'exécution du lot</t>
    </r>
    <r>
      <rPr>
        <b/>
        <sz val="10"/>
        <color theme="1"/>
        <rFont val="Arial"/>
        <family val="2"/>
      </rPr>
      <t xml:space="preserve"> : Agence territoriale de Compiègne et agences de Fontainebleau et Versailles</t>
    </r>
  </si>
  <si>
    <t>(Vol. estimatif x PU)</t>
  </si>
  <si>
    <r>
      <t xml:space="preserve">Volume estimatif annuel </t>
    </r>
    <r>
      <rPr>
        <b/>
        <sz val="10"/>
        <color theme="1"/>
        <rFont val="Arial"/>
        <family val="2"/>
      </rPr>
      <t>: 27 000m3</t>
    </r>
  </si>
  <si>
    <r>
      <t xml:space="preserve">Volume estimatif annuel </t>
    </r>
    <r>
      <rPr>
        <b/>
        <sz val="10"/>
        <color theme="1"/>
        <rFont val="Arial"/>
        <family val="2"/>
      </rPr>
      <t>: 31 000m3</t>
    </r>
  </si>
  <si>
    <t>(Vol. estimatif x PU )</t>
  </si>
  <si>
    <t>Quantitiés estimées annuelles</t>
  </si>
  <si>
    <t>Quantités estimées annuelles</t>
  </si>
  <si>
    <t>Quantitées estimées annuelles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</si>
</sst>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3" x14ac:knownFonts="1">
    <font>
      <sz val="11"/>
      <color theme="1"/>
      <name val="Aptos Narrow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ptos Narrow"/>
      <family val="2"/>
      <scheme val="minor"/>
    </font>
    <font>
      <b/>
      <sz val="8"/>
      <color theme="1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3" xfId="0" applyFont="1" applyBorder="1" applyAlignment="1">
      <alignment horizontal="left"/>
    </xf>
    <xf numFmtId="0" fontId="4" fillId="0" borderId="4" xfId="0" applyFont="1" applyBorder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wrapText="1"/>
    </xf>
    <xf numFmtId="0" fontId="6" fillId="0" borderId="0" xfId="0" applyFont="1" applyAlignment="1">
      <alignment vertical="center"/>
    </xf>
    <xf numFmtId="0" fontId="3" fillId="0" borderId="5" xfId="0" applyFont="1" applyBorder="1" applyAlignment="1">
      <alignment horizontal="left"/>
    </xf>
    <xf numFmtId="0" fontId="4" fillId="0" borderId="6" xfId="0" applyFont="1" applyBorder="1"/>
    <xf numFmtId="0" fontId="3" fillId="0" borderId="7" xfId="0" applyFont="1" applyBorder="1" applyAlignment="1">
      <alignment horizontal="left"/>
    </xf>
    <xf numFmtId="0" fontId="4" fillId="0" borderId="8" xfId="0" applyFont="1" applyBorder="1"/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4" fillId="2" borderId="1" xfId="0" applyFont="1" applyFill="1" applyBorder="1"/>
    <xf numFmtId="0" fontId="9" fillId="0" borderId="0" xfId="0" applyFont="1" applyAlignment="1">
      <alignment vertical="center"/>
    </xf>
    <xf numFmtId="0" fontId="3" fillId="0" borderId="0" xfId="0" applyFont="1"/>
    <xf numFmtId="0" fontId="4" fillId="0" borderId="10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/>
    <xf numFmtId="44" fontId="4" fillId="0" borderId="1" xfId="1" applyFont="1" applyBorder="1"/>
    <xf numFmtId="164" fontId="4" fillId="0" borderId="1" xfId="1" applyNumberFormat="1" applyFont="1" applyBorder="1"/>
    <xf numFmtId="0" fontId="11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4" fontId="0" fillId="0" borderId="1" xfId="1" applyFont="1" applyBorder="1"/>
    <xf numFmtId="44" fontId="3" fillId="5" borderId="1" xfId="0" applyNumberFormat="1" applyFont="1" applyFill="1" applyBorder="1"/>
    <xf numFmtId="0" fontId="6" fillId="0" borderId="0" xfId="0" applyFont="1" applyAlignment="1">
      <alignment horizontal="justify" vertical="center"/>
    </xf>
    <xf numFmtId="0" fontId="3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center" vertical="center" wrapText="1"/>
    </xf>
    <xf numFmtId="164" fontId="3" fillId="5" borderId="1" xfId="0" applyNumberFormat="1" applyFont="1" applyFill="1" applyBorder="1"/>
    <xf numFmtId="0" fontId="4" fillId="5" borderId="0" xfId="0" applyFont="1" applyFill="1"/>
    <xf numFmtId="0" fontId="0" fillId="5" borderId="0" xfId="0" applyFill="1"/>
    <xf numFmtId="0" fontId="12" fillId="5" borderId="0" xfId="0" applyFont="1" applyFill="1"/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4" borderId="1" xfId="0" applyFont="1" applyFill="1" applyBorder="1"/>
    <xf numFmtId="0" fontId="4" fillId="4" borderId="1" xfId="0" applyFont="1" applyFill="1" applyBorder="1"/>
    <xf numFmtId="0" fontId="4" fillId="4" borderId="11" xfId="0" applyFont="1" applyFill="1" applyBorder="1"/>
    <xf numFmtId="0" fontId="3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5F5AB-7011-4DE3-B55E-D42F49CBBD9A}">
  <sheetPr>
    <pageSetUpPr fitToPage="1"/>
  </sheetPr>
  <dimension ref="A1:G42"/>
  <sheetViews>
    <sheetView showGridLines="0" topLeftCell="A15" workbookViewId="0">
      <selection activeCell="K34" sqref="K34"/>
    </sheetView>
  </sheetViews>
  <sheetFormatPr baseColWidth="10" defaultRowHeight="14.4" x14ac:dyDescent="0.3"/>
  <cols>
    <col min="1" max="1" width="63" customWidth="1"/>
    <col min="2" max="2" width="7.109375" customWidth="1"/>
    <col min="3" max="3" width="14.6640625" customWidth="1"/>
    <col min="4" max="4" width="14.33203125" bestFit="1" customWidth="1"/>
    <col min="5" max="5" width="24.109375" bestFit="1" customWidth="1"/>
  </cols>
  <sheetData>
    <row r="1" spans="1:6" x14ac:dyDescent="0.3">
      <c r="A1" s="2" t="s">
        <v>15</v>
      </c>
      <c r="B1" s="2"/>
      <c r="C1" s="2"/>
      <c r="D1" s="4" t="s">
        <v>7</v>
      </c>
      <c r="E1" s="5" t="s">
        <v>11</v>
      </c>
    </row>
    <row r="2" spans="1:6" ht="53.4" x14ac:dyDescent="0.3">
      <c r="A2" s="7"/>
      <c r="B2" s="7"/>
      <c r="C2" s="7"/>
      <c r="D2" s="8" t="s">
        <v>8</v>
      </c>
      <c r="E2" s="9" t="s">
        <v>14</v>
      </c>
      <c r="F2" s="6"/>
    </row>
    <row r="3" spans="1:6" x14ac:dyDescent="0.3">
      <c r="A3" s="35" t="s">
        <v>44</v>
      </c>
      <c r="B3" s="10"/>
      <c r="C3" s="10"/>
      <c r="D3" s="11" t="s">
        <v>9</v>
      </c>
      <c r="E3" s="12" t="s">
        <v>12</v>
      </c>
      <c r="F3" s="6"/>
    </row>
    <row r="4" spans="1:6" ht="15" thickBot="1" x14ac:dyDescent="0.35">
      <c r="A4" s="2"/>
      <c r="B4" s="2"/>
      <c r="C4" s="2"/>
      <c r="D4" s="13" t="s">
        <v>10</v>
      </c>
      <c r="E4" s="14" t="s">
        <v>13</v>
      </c>
      <c r="F4" s="6"/>
    </row>
    <row r="5" spans="1:6" x14ac:dyDescent="0.3">
      <c r="A5" s="38" t="s">
        <v>48</v>
      </c>
      <c r="B5" s="15"/>
      <c r="C5" s="15"/>
      <c r="D5" s="3"/>
      <c r="E5" s="3"/>
      <c r="F5" s="6"/>
    </row>
    <row r="6" spans="1:6" x14ac:dyDescent="0.3">
      <c r="A6" s="16"/>
      <c r="B6" s="16"/>
      <c r="C6" s="16"/>
      <c r="D6" s="3"/>
      <c r="E6" s="3"/>
      <c r="F6" s="6"/>
    </row>
    <row r="7" spans="1:6" x14ac:dyDescent="0.3">
      <c r="A7" s="16"/>
      <c r="B7" s="16"/>
      <c r="C7" s="16"/>
      <c r="D7" s="3"/>
      <c r="E7" s="3"/>
      <c r="F7" s="6"/>
    </row>
    <row r="8" spans="1:6" x14ac:dyDescent="0.3">
      <c r="A8" s="16"/>
      <c r="B8" s="16"/>
      <c r="C8" s="16"/>
      <c r="D8" s="3"/>
      <c r="E8" s="3"/>
      <c r="F8" s="6"/>
    </row>
    <row r="9" spans="1:6" x14ac:dyDescent="0.3">
      <c r="A9" s="17" t="s">
        <v>16</v>
      </c>
      <c r="B9" s="17"/>
      <c r="C9" s="17"/>
      <c r="D9" s="3"/>
      <c r="E9" s="3"/>
      <c r="F9" s="6"/>
    </row>
    <row r="10" spans="1:6" x14ac:dyDescent="0.3">
      <c r="A10" s="3"/>
      <c r="B10" s="3"/>
      <c r="C10" s="3"/>
      <c r="D10" s="3"/>
      <c r="E10" s="3"/>
    </row>
    <row r="11" spans="1:6" x14ac:dyDescent="0.3">
      <c r="A11" s="48" t="s">
        <v>0</v>
      </c>
      <c r="B11" s="48" t="s">
        <v>20</v>
      </c>
      <c r="C11" s="18" t="s">
        <v>1</v>
      </c>
      <c r="D11" s="50" t="s">
        <v>23</v>
      </c>
      <c r="E11" s="19" t="s">
        <v>3</v>
      </c>
    </row>
    <row r="12" spans="1:6" x14ac:dyDescent="0.3">
      <c r="A12" s="48"/>
      <c r="B12" s="49"/>
      <c r="C12" s="20" t="s">
        <v>2</v>
      </c>
      <c r="D12" s="51"/>
      <c r="E12" s="34" t="s">
        <v>47</v>
      </c>
    </row>
    <row r="13" spans="1:6" ht="17.25" customHeight="1" x14ac:dyDescent="0.3">
      <c r="A13" s="52" t="s">
        <v>17</v>
      </c>
      <c r="B13" s="53"/>
      <c r="C13" s="53"/>
      <c r="D13" s="54"/>
      <c r="E13" s="54"/>
    </row>
    <row r="14" spans="1:6" ht="17.25" customHeight="1" x14ac:dyDescent="0.3">
      <c r="A14" s="22" t="s">
        <v>32</v>
      </c>
      <c r="B14" s="23" t="s">
        <v>28</v>
      </c>
      <c r="C14" s="30">
        <v>14000</v>
      </c>
      <c r="D14" s="36"/>
      <c r="E14" s="32">
        <f t="shared" ref="E14:E19" si="0">C14*D14*4</f>
        <v>0</v>
      </c>
    </row>
    <row r="15" spans="1:6" ht="15.6" x14ac:dyDescent="0.3">
      <c r="A15" s="22" t="s">
        <v>37</v>
      </c>
      <c r="B15" s="23" t="s">
        <v>28</v>
      </c>
      <c r="C15" s="30">
        <v>2000</v>
      </c>
      <c r="D15" s="36"/>
      <c r="E15" s="32">
        <f t="shared" si="0"/>
        <v>0</v>
      </c>
    </row>
    <row r="16" spans="1:6" ht="15.6" x14ac:dyDescent="0.3">
      <c r="A16" s="23" t="s">
        <v>36</v>
      </c>
      <c r="B16" s="23" t="s">
        <v>29</v>
      </c>
      <c r="C16" s="30">
        <v>5000</v>
      </c>
      <c r="D16" s="36"/>
      <c r="E16" s="32">
        <f t="shared" si="0"/>
        <v>0</v>
      </c>
    </row>
    <row r="17" spans="1:5" ht="15.6" x14ac:dyDescent="0.3">
      <c r="A17" s="23" t="s">
        <v>35</v>
      </c>
      <c r="B17" s="23" t="s">
        <v>29</v>
      </c>
      <c r="C17" s="30">
        <v>3000</v>
      </c>
      <c r="D17" s="36"/>
      <c r="E17" s="32">
        <f t="shared" si="0"/>
        <v>0</v>
      </c>
    </row>
    <row r="18" spans="1:5" x14ac:dyDescent="0.3">
      <c r="A18" s="23" t="s">
        <v>34</v>
      </c>
      <c r="B18" s="23" t="s">
        <v>18</v>
      </c>
      <c r="C18" s="30">
        <v>4500</v>
      </c>
      <c r="D18" s="36"/>
      <c r="E18" s="32">
        <f t="shared" si="0"/>
        <v>0</v>
      </c>
    </row>
    <row r="19" spans="1:5" x14ac:dyDescent="0.3">
      <c r="A19" s="23" t="s">
        <v>33</v>
      </c>
      <c r="B19" s="23" t="s">
        <v>19</v>
      </c>
      <c r="C19" s="30">
        <v>2000</v>
      </c>
      <c r="D19" s="36"/>
      <c r="E19" s="32">
        <f t="shared" si="0"/>
        <v>0</v>
      </c>
    </row>
    <row r="20" spans="1:5" x14ac:dyDescent="0.3">
      <c r="A20" s="52" t="s">
        <v>21</v>
      </c>
      <c r="B20" s="52"/>
      <c r="C20" s="52"/>
      <c r="D20" s="52"/>
      <c r="E20" s="52"/>
    </row>
    <row r="21" spans="1:5" x14ac:dyDescent="0.3">
      <c r="A21" s="23" t="s">
        <v>38</v>
      </c>
      <c r="B21" s="24" t="s">
        <v>22</v>
      </c>
      <c r="C21" s="24">
        <v>16000</v>
      </c>
      <c r="D21" s="24"/>
      <c r="E21" s="32">
        <f>D21*C21*4</f>
        <v>0</v>
      </c>
    </row>
    <row r="22" spans="1:5" ht="15.6" x14ac:dyDescent="0.3">
      <c r="A22" s="23" t="s">
        <v>39</v>
      </c>
      <c r="B22" s="23" t="s">
        <v>29</v>
      </c>
      <c r="C22" s="31">
        <v>7000</v>
      </c>
      <c r="D22" s="24"/>
      <c r="E22" s="32">
        <f>D22*C22*4</f>
        <v>0</v>
      </c>
    </row>
    <row r="23" spans="1:5" ht="26.4" x14ac:dyDescent="0.3">
      <c r="A23" s="23" t="s">
        <v>40</v>
      </c>
      <c r="B23" s="24" t="s">
        <v>18</v>
      </c>
      <c r="C23" s="24">
        <v>4500</v>
      </c>
      <c r="D23" s="24"/>
      <c r="E23" s="32">
        <f>D23*C23*4</f>
        <v>0</v>
      </c>
    </row>
    <row r="24" spans="1:5" x14ac:dyDescent="0.3">
      <c r="A24" s="3" t="s">
        <v>41</v>
      </c>
      <c r="B24" s="24" t="s">
        <v>19</v>
      </c>
      <c r="C24" s="24">
        <v>2000</v>
      </c>
      <c r="D24" s="24"/>
      <c r="E24" s="32">
        <f>D24*C24*4</f>
        <v>0</v>
      </c>
    </row>
    <row r="25" spans="1:5" x14ac:dyDescent="0.3">
      <c r="A25" s="25"/>
      <c r="B25" s="25"/>
      <c r="C25" s="25"/>
      <c r="D25" s="25"/>
      <c r="E25" s="37">
        <f>SUM(E21:E24)+SUM(E14:E19)</f>
        <v>0</v>
      </c>
    </row>
    <row r="26" spans="1:5" x14ac:dyDescent="0.3">
      <c r="A26" s="3"/>
      <c r="B26" s="3"/>
      <c r="C26" s="3"/>
      <c r="D26" s="3"/>
      <c r="E26" s="3"/>
    </row>
    <row r="27" spans="1:5" x14ac:dyDescent="0.3">
      <c r="A27" s="26" t="s">
        <v>4</v>
      </c>
      <c r="B27" s="26"/>
      <c r="C27" s="26"/>
      <c r="D27" s="3"/>
      <c r="E27" s="3"/>
    </row>
    <row r="28" spans="1:5" x14ac:dyDescent="0.3">
      <c r="A28" s="3"/>
      <c r="B28" s="3"/>
      <c r="C28" s="3"/>
      <c r="D28" s="3"/>
      <c r="E28" s="3"/>
    </row>
    <row r="29" spans="1:5" x14ac:dyDescent="0.3">
      <c r="A29" s="3"/>
      <c r="B29" s="3"/>
      <c r="C29" s="3"/>
      <c r="D29" s="3"/>
      <c r="E29" s="3"/>
    </row>
    <row r="30" spans="1:5" x14ac:dyDescent="0.3">
      <c r="A30" s="27" t="s">
        <v>24</v>
      </c>
      <c r="B30" s="27"/>
      <c r="C30" s="27"/>
      <c r="D30" s="3"/>
      <c r="E30" s="3"/>
    </row>
    <row r="31" spans="1:5" ht="15" thickBot="1" x14ac:dyDescent="0.35">
      <c r="A31" s="3"/>
      <c r="B31" s="3"/>
      <c r="C31" s="3"/>
      <c r="D31" s="3"/>
      <c r="E31" s="3"/>
    </row>
    <row r="32" spans="1:5" ht="25.2" customHeight="1" thickTop="1" thickBot="1" x14ac:dyDescent="0.35">
      <c r="A32" s="39" t="s">
        <v>5</v>
      </c>
      <c r="B32" s="46" t="s">
        <v>53</v>
      </c>
      <c r="C32" s="47"/>
      <c r="D32" s="55" t="s">
        <v>6</v>
      </c>
      <c r="E32" s="56"/>
    </row>
    <row r="33" spans="1:7" ht="15.6" thickTop="1" thickBot="1" x14ac:dyDescent="0.35">
      <c r="A33" s="40" t="s">
        <v>25</v>
      </c>
      <c r="B33" s="64">
        <v>30</v>
      </c>
      <c r="C33" s="65"/>
      <c r="D33" s="57"/>
      <c r="E33" s="58"/>
    </row>
    <row r="34" spans="1:7" ht="15" thickBot="1" x14ac:dyDescent="0.35">
      <c r="A34" s="40" t="s">
        <v>26</v>
      </c>
      <c r="B34" s="66">
        <v>80</v>
      </c>
      <c r="C34" s="67"/>
      <c r="D34" s="59"/>
      <c r="E34" s="60"/>
    </row>
    <row r="35" spans="1:7" ht="13.2" customHeight="1" thickBot="1" x14ac:dyDescent="0.35">
      <c r="A35" s="28" t="s">
        <v>27</v>
      </c>
      <c r="B35" s="66">
        <v>80</v>
      </c>
      <c r="C35" s="68"/>
      <c r="D35" s="61"/>
      <c r="E35" s="58"/>
    </row>
    <row r="36" spans="1:7" x14ac:dyDescent="0.3">
      <c r="A36" s="3"/>
      <c r="B36" s="43"/>
      <c r="C36" s="44"/>
      <c r="D36" s="3"/>
      <c r="E36" s="3"/>
    </row>
    <row r="37" spans="1:7" x14ac:dyDescent="0.3">
      <c r="A37" s="3"/>
      <c r="B37" s="45"/>
      <c r="C37" s="44"/>
      <c r="D37" s="43"/>
      <c r="E37" s="43"/>
      <c r="F37" s="44"/>
      <c r="G37" s="44"/>
    </row>
    <row r="38" spans="1:7" x14ac:dyDescent="0.3">
      <c r="A38" s="62"/>
      <c r="B38" s="62"/>
      <c r="C38" s="62"/>
      <c r="D38" s="3"/>
      <c r="E38" s="3"/>
    </row>
    <row r="39" spans="1:7" ht="30" customHeight="1" x14ac:dyDescent="0.3">
      <c r="A39" s="62" t="s">
        <v>30</v>
      </c>
      <c r="B39" s="62"/>
      <c r="C39" s="62"/>
      <c r="D39" s="3"/>
      <c r="E39" s="3"/>
    </row>
    <row r="40" spans="1:7" x14ac:dyDescent="0.3">
      <c r="A40" s="62"/>
      <c r="B40" s="62"/>
      <c r="C40" s="62"/>
      <c r="D40" s="3"/>
      <c r="E40" s="3"/>
    </row>
    <row r="41" spans="1:7" ht="15" customHeight="1" x14ac:dyDescent="0.3">
      <c r="A41" s="62" t="s">
        <v>31</v>
      </c>
      <c r="B41" s="62"/>
      <c r="C41" s="62"/>
      <c r="D41" s="3"/>
      <c r="E41" s="3"/>
    </row>
    <row r="42" spans="1:7" x14ac:dyDescent="0.3">
      <c r="A42" s="63"/>
      <c r="B42" s="63"/>
      <c r="C42" s="63"/>
      <c r="D42" s="1"/>
      <c r="E42" s="1"/>
    </row>
  </sheetData>
  <mergeCells count="18">
    <mergeCell ref="D33:E33"/>
    <mergeCell ref="D34:E34"/>
    <mergeCell ref="D35:E35"/>
    <mergeCell ref="A41:C41"/>
    <mergeCell ref="A42:C42"/>
    <mergeCell ref="B33:C33"/>
    <mergeCell ref="B34:C34"/>
    <mergeCell ref="B35:C35"/>
    <mergeCell ref="A38:C38"/>
    <mergeCell ref="A39:C39"/>
    <mergeCell ref="A40:C40"/>
    <mergeCell ref="B32:C32"/>
    <mergeCell ref="A11:A12"/>
    <mergeCell ref="B11:B12"/>
    <mergeCell ref="D11:D12"/>
    <mergeCell ref="A13:E13"/>
    <mergeCell ref="A20:E20"/>
    <mergeCell ref="D32:E32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2C68D-FB47-42DD-BA39-C88C9CCE84A5}">
  <sheetPr>
    <pageSetUpPr fitToPage="1"/>
  </sheetPr>
  <dimension ref="A1:E42"/>
  <sheetViews>
    <sheetView showGridLines="0" topLeftCell="A17" workbookViewId="0">
      <selection activeCell="B33" sqref="B33:C35"/>
    </sheetView>
  </sheetViews>
  <sheetFormatPr baseColWidth="10" defaultRowHeight="14.4" x14ac:dyDescent="0.3"/>
  <cols>
    <col min="1" max="1" width="63" customWidth="1"/>
    <col min="2" max="2" width="7.109375" customWidth="1"/>
    <col min="3" max="3" width="14.6640625" customWidth="1"/>
    <col min="4" max="4" width="14.33203125" bestFit="1" customWidth="1"/>
    <col min="5" max="5" width="24.109375" bestFit="1" customWidth="1"/>
  </cols>
  <sheetData>
    <row r="1" spans="1:5" x14ac:dyDescent="0.3">
      <c r="A1" s="2" t="s">
        <v>15</v>
      </c>
      <c r="B1" s="2"/>
      <c r="C1" s="2"/>
      <c r="D1" s="4" t="s">
        <v>7</v>
      </c>
      <c r="E1" s="5" t="s">
        <v>11</v>
      </c>
    </row>
    <row r="2" spans="1:5" ht="53.4" x14ac:dyDescent="0.3">
      <c r="A2" s="7"/>
      <c r="B2" s="7"/>
      <c r="C2" s="7"/>
      <c r="D2" s="8" t="s">
        <v>8</v>
      </c>
      <c r="E2" s="9" t="s">
        <v>14</v>
      </c>
    </row>
    <row r="3" spans="1:5" x14ac:dyDescent="0.3">
      <c r="A3" s="10" t="s">
        <v>42</v>
      </c>
      <c r="B3" s="10"/>
      <c r="C3" s="10"/>
      <c r="D3" s="11" t="s">
        <v>9</v>
      </c>
      <c r="E3" s="12" t="s">
        <v>12</v>
      </c>
    </row>
    <row r="4" spans="1:5" ht="15" thickBot="1" x14ac:dyDescent="0.35">
      <c r="A4" s="2"/>
      <c r="B4" s="2"/>
      <c r="C4" s="2"/>
      <c r="D4" s="13" t="s">
        <v>10</v>
      </c>
      <c r="E4" s="14" t="s">
        <v>13</v>
      </c>
    </row>
    <row r="5" spans="1:5" ht="26.4" x14ac:dyDescent="0.3">
      <c r="A5" s="35" t="s">
        <v>45</v>
      </c>
      <c r="B5" s="15"/>
      <c r="C5" s="15"/>
      <c r="D5" s="3"/>
      <c r="E5" s="3"/>
    </row>
    <row r="6" spans="1:5" x14ac:dyDescent="0.3">
      <c r="A6" s="16"/>
      <c r="B6" s="16"/>
      <c r="C6" s="16"/>
      <c r="D6" s="3"/>
      <c r="E6" s="3"/>
    </row>
    <row r="7" spans="1:5" x14ac:dyDescent="0.3">
      <c r="A7" s="16"/>
      <c r="B7" s="16"/>
      <c r="C7" s="16"/>
      <c r="D7" s="3"/>
      <c r="E7" s="3"/>
    </row>
    <row r="8" spans="1:5" x14ac:dyDescent="0.3">
      <c r="A8" s="16"/>
      <c r="B8" s="16"/>
      <c r="C8" s="16"/>
      <c r="D8" s="3"/>
      <c r="E8" s="3"/>
    </row>
    <row r="9" spans="1:5" x14ac:dyDescent="0.3">
      <c r="A9" s="17" t="s">
        <v>16</v>
      </c>
      <c r="B9" s="17"/>
      <c r="C9" s="17"/>
      <c r="D9" s="3"/>
      <c r="E9" s="3"/>
    </row>
    <row r="10" spans="1:5" x14ac:dyDescent="0.3">
      <c r="A10" s="3"/>
      <c r="B10" s="3"/>
      <c r="C10" s="3"/>
      <c r="D10" s="3"/>
      <c r="E10" s="3"/>
    </row>
    <row r="11" spans="1:5" x14ac:dyDescent="0.3">
      <c r="A11" s="48" t="s">
        <v>0</v>
      </c>
      <c r="B11" s="48" t="s">
        <v>20</v>
      </c>
      <c r="C11" s="18" t="s">
        <v>1</v>
      </c>
      <c r="D11" s="50" t="s">
        <v>23</v>
      </c>
      <c r="E11" s="19" t="s">
        <v>3</v>
      </c>
    </row>
    <row r="12" spans="1:5" x14ac:dyDescent="0.3">
      <c r="A12" s="48"/>
      <c r="B12" s="49"/>
      <c r="C12" s="20" t="s">
        <v>2</v>
      </c>
      <c r="D12" s="51"/>
      <c r="E12" s="34" t="s">
        <v>43</v>
      </c>
    </row>
    <row r="13" spans="1:5" ht="17.25" customHeight="1" x14ac:dyDescent="0.3">
      <c r="A13" s="52" t="s">
        <v>17</v>
      </c>
      <c r="B13" s="53"/>
      <c r="C13" s="53"/>
      <c r="D13" s="54"/>
      <c r="E13" s="54"/>
    </row>
    <row r="14" spans="1:5" ht="17.25" customHeight="1" x14ac:dyDescent="0.3">
      <c r="A14" s="22" t="s">
        <v>32</v>
      </c>
      <c r="B14" s="23" t="s">
        <v>28</v>
      </c>
      <c r="C14" s="23">
        <v>5000</v>
      </c>
      <c r="D14" s="24"/>
      <c r="E14" s="32">
        <f t="shared" ref="E14:E19" si="0">C14*D14*4</f>
        <v>0</v>
      </c>
    </row>
    <row r="15" spans="1:5" ht="15.6" x14ac:dyDescent="0.3">
      <c r="A15" s="22" t="s">
        <v>37</v>
      </c>
      <c r="B15" s="23" t="s">
        <v>28</v>
      </c>
      <c r="C15" s="23">
        <v>2000</v>
      </c>
      <c r="D15" s="24"/>
      <c r="E15" s="32">
        <f t="shared" si="0"/>
        <v>0</v>
      </c>
    </row>
    <row r="16" spans="1:5" ht="15.6" x14ac:dyDescent="0.3">
      <c r="A16" s="23" t="s">
        <v>36</v>
      </c>
      <c r="B16" s="23" t="s">
        <v>29</v>
      </c>
      <c r="C16" s="24">
        <f>3000*1.53</f>
        <v>4590</v>
      </c>
      <c r="D16" s="24"/>
      <c r="E16" s="32">
        <f t="shared" si="0"/>
        <v>0</v>
      </c>
    </row>
    <row r="17" spans="1:5" ht="15.6" x14ac:dyDescent="0.3">
      <c r="A17" s="23" t="s">
        <v>35</v>
      </c>
      <c r="B17" s="23" t="s">
        <v>29</v>
      </c>
      <c r="C17" s="24">
        <f>4000*1.54</f>
        <v>6160</v>
      </c>
      <c r="D17" s="24"/>
      <c r="E17" s="32">
        <f t="shared" si="0"/>
        <v>0</v>
      </c>
    </row>
    <row r="18" spans="1:5" x14ac:dyDescent="0.3">
      <c r="A18" s="23" t="s">
        <v>34</v>
      </c>
      <c r="B18" s="23" t="s">
        <v>18</v>
      </c>
      <c r="C18" s="24">
        <f>5000*1.1</f>
        <v>5500</v>
      </c>
      <c r="D18" s="24"/>
      <c r="E18" s="32">
        <f t="shared" si="0"/>
        <v>0</v>
      </c>
    </row>
    <row r="19" spans="1:5" x14ac:dyDescent="0.3">
      <c r="A19" s="23" t="s">
        <v>33</v>
      </c>
      <c r="B19" s="23" t="s">
        <v>19</v>
      </c>
      <c r="C19" s="24">
        <f>3000*2</f>
        <v>6000</v>
      </c>
      <c r="D19" s="24"/>
      <c r="E19" s="32">
        <f t="shared" si="0"/>
        <v>0</v>
      </c>
    </row>
    <row r="20" spans="1:5" x14ac:dyDescent="0.3">
      <c r="A20" s="52" t="s">
        <v>21</v>
      </c>
      <c r="B20" s="52"/>
      <c r="C20" s="52"/>
      <c r="D20" s="52"/>
      <c r="E20" s="52"/>
    </row>
    <row r="21" spans="1:5" x14ac:dyDescent="0.3">
      <c r="A21" s="23" t="s">
        <v>38</v>
      </c>
      <c r="B21" s="24" t="s">
        <v>22</v>
      </c>
      <c r="C21" s="24">
        <v>7000</v>
      </c>
      <c r="D21" s="24"/>
      <c r="E21" s="32">
        <f>C21*D21*4</f>
        <v>0</v>
      </c>
    </row>
    <row r="22" spans="1:5" ht="15.6" x14ac:dyDescent="0.3">
      <c r="A22" s="23" t="s">
        <v>39</v>
      </c>
      <c r="B22" s="23" t="s">
        <v>29</v>
      </c>
      <c r="C22" s="24">
        <f>C16+C17</f>
        <v>10750</v>
      </c>
      <c r="D22" s="24"/>
      <c r="E22" s="32">
        <f>C22*D22*4</f>
        <v>0</v>
      </c>
    </row>
    <row r="23" spans="1:5" ht="26.4" x14ac:dyDescent="0.3">
      <c r="A23" s="23" t="s">
        <v>40</v>
      </c>
      <c r="B23" s="24" t="s">
        <v>18</v>
      </c>
      <c r="C23" s="24">
        <v>5500</v>
      </c>
      <c r="D23" s="24"/>
      <c r="E23" s="32">
        <f>C23*D23*4</f>
        <v>0</v>
      </c>
    </row>
    <row r="24" spans="1:5" x14ac:dyDescent="0.3">
      <c r="A24" s="3" t="s">
        <v>41</v>
      </c>
      <c r="B24" s="24" t="s">
        <v>19</v>
      </c>
      <c r="C24" s="24">
        <v>6000</v>
      </c>
      <c r="D24" s="24"/>
      <c r="E24" s="32">
        <f>C24*D24*4</f>
        <v>0</v>
      </c>
    </row>
    <row r="25" spans="1:5" x14ac:dyDescent="0.3">
      <c r="A25" s="25"/>
      <c r="B25" s="25"/>
      <c r="C25" s="25"/>
      <c r="D25" s="25"/>
      <c r="E25" s="37">
        <f>SUM(E14:E19)+E21+E22+E23</f>
        <v>0</v>
      </c>
    </row>
    <row r="26" spans="1:5" x14ac:dyDescent="0.3">
      <c r="A26" s="3"/>
      <c r="B26" s="3"/>
      <c r="C26" s="3"/>
      <c r="D26" s="3"/>
      <c r="E26" s="3"/>
    </row>
    <row r="27" spans="1:5" x14ac:dyDescent="0.3">
      <c r="A27" s="26" t="s">
        <v>4</v>
      </c>
      <c r="B27" s="26"/>
      <c r="C27" s="26"/>
      <c r="D27" s="3"/>
      <c r="E27" s="3"/>
    </row>
    <row r="28" spans="1:5" x14ac:dyDescent="0.3">
      <c r="A28" s="3"/>
      <c r="B28" s="3"/>
      <c r="C28" s="3"/>
      <c r="D28" s="3"/>
      <c r="E28" s="3"/>
    </row>
    <row r="29" spans="1:5" x14ac:dyDescent="0.3">
      <c r="A29" s="3"/>
      <c r="B29" s="3"/>
      <c r="C29" s="3"/>
      <c r="D29" s="3"/>
      <c r="E29" s="3"/>
    </row>
    <row r="30" spans="1:5" x14ac:dyDescent="0.3">
      <c r="A30" s="27" t="s">
        <v>24</v>
      </c>
      <c r="B30" s="27"/>
      <c r="C30" s="27"/>
      <c r="D30" s="3"/>
      <c r="E30" s="3"/>
    </row>
    <row r="31" spans="1:5" ht="15" thickBot="1" x14ac:dyDescent="0.35">
      <c r="A31" s="3"/>
      <c r="B31" s="3"/>
      <c r="C31" s="3"/>
      <c r="D31" s="3"/>
      <c r="E31" s="3"/>
    </row>
    <row r="32" spans="1:5" ht="27.6" customHeight="1" thickTop="1" thickBot="1" x14ac:dyDescent="0.35">
      <c r="A32" s="41" t="s">
        <v>5</v>
      </c>
      <c r="B32" s="46" t="s">
        <v>52</v>
      </c>
      <c r="C32" s="69"/>
      <c r="D32" s="76" t="s">
        <v>6</v>
      </c>
      <c r="E32" s="77"/>
    </row>
    <row r="33" spans="1:5" ht="15.6" customHeight="1" thickTop="1" thickBot="1" x14ac:dyDescent="0.35">
      <c r="A33" s="29" t="s">
        <v>25</v>
      </c>
      <c r="B33" s="70">
        <v>30</v>
      </c>
      <c r="C33" s="71"/>
      <c r="D33" s="59"/>
      <c r="E33" s="60"/>
    </row>
    <row r="34" spans="1:5" ht="15.6" customHeight="1" thickBot="1" x14ac:dyDescent="0.35">
      <c r="A34" s="28" t="s">
        <v>26</v>
      </c>
      <c r="B34" s="72">
        <v>80</v>
      </c>
      <c r="C34" s="73"/>
      <c r="D34" s="59"/>
      <c r="E34" s="60"/>
    </row>
    <row r="35" spans="1:5" ht="15.6" customHeight="1" thickBot="1" x14ac:dyDescent="0.35">
      <c r="A35" s="29" t="s">
        <v>27</v>
      </c>
      <c r="B35" s="74">
        <v>80</v>
      </c>
      <c r="C35" s="75"/>
      <c r="D35" s="59"/>
      <c r="E35" s="60"/>
    </row>
    <row r="36" spans="1:5" x14ac:dyDescent="0.3">
      <c r="A36" s="3"/>
      <c r="B36" s="3"/>
      <c r="C36" s="3"/>
      <c r="D36" s="3"/>
      <c r="E36" s="3"/>
    </row>
    <row r="37" spans="1:5" x14ac:dyDescent="0.3">
      <c r="A37" s="3"/>
      <c r="B37" s="3"/>
      <c r="C37" s="3"/>
      <c r="D37" s="3"/>
      <c r="E37" s="3"/>
    </row>
    <row r="38" spans="1:5" x14ac:dyDescent="0.3">
      <c r="A38" s="62"/>
      <c r="B38" s="62"/>
      <c r="C38" s="62"/>
      <c r="D38" s="3"/>
      <c r="E38" s="3"/>
    </row>
    <row r="39" spans="1:5" ht="30" customHeight="1" x14ac:dyDescent="0.3">
      <c r="A39" s="62" t="s">
        <v>30</v>
      </c>
      <c r="B39" s="62"/>
      <c r="C39" s="62"/>
      <c r="D39" s="3"/>
      <c r="E39" s="3"/>
    </row>
    <row r="40" spans="1:5" x14ac:dyDescent="0.3">
      <c r="A40" s="62"/>
      <c r="B40" s="62"/>
      <c r="C40" s="62"/>
      <c r="D40" s="3"/>
      <c r="E40" s="3"/>
    </row>
    <row r="41" spans="1:5" ht="15" customHeight="1" x14ac:dyDescent="0.3">
      <c r="A41" s="62" t="s">
        <v>31</v>
      </c>
      <c r="B41" s="62"/>
      <c r="C41" s="62"/>
      <c r="D41" s="3"/>
      <c r="E41" s="3"/>
    </row>
    <row r="42" spans="1:5" x14ac:dyDescent="0.3">
      <c r="A42" s="63"/>
      <c r="B42" s="63"/>
      <c r="C42" s="63"/>
      <c r="D42" s="1"/>
      <c r="E42" s="1"/>
    </row>
  </sheetData>
  <mergeCells count="18">
    <mergeCell ref="D32:E32"/>
    <mergeCell ref="D33:E33"/>
    <mergeCell ref="D34:E34"/>
    <mergeCell ref="D35:E35"/>
    <mergeCell ref="A40:C40"/>
    <mergeCell ref="A41:C41"/>
    <mergeCell ref="A42:C42"/>
    <mergeCell ref="B32:C32"/>
    <mergeCell ref="B33:C33"/>
    <mergeCell ref="B34:C34"/>
    <mergeCell ref="B35:C35"/>
    <mergeCell ref="A38:C38"/>
    <mergeCell ref="A39:C39"/>
    <mergeCell ref="A11:A12"/>
    <mergeCell ref="B11:B12"/>
    <mergeCell ref="D11:D12"/>
    <mergeCell ref="A13:E13"/>
    <mergeCell ref="A20:E20"/>
  </mergeCells>
  <pageMargins left="0.7" right="0.7" top="0.75" bottom="0.75" header="0.3" footer="0.3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9A6FB-8654-466D-A1B3-E25D3571DE37}">
  <sheetPr>
    <pageSetUpPr fitToPage="1"/>
  </sheetPr>
  <dimension ref="A1:F42"/>
  <sheetViews>
    <sheetView showGridLines="0" tabSelected="1" workbookViewId="0">
      <selection activeCell="C25" sqref="C25"/>
    </sheetView>
  </sheetViews>
  <sheetFormatPr baseColWidth="10" defaultRowHeight="14.4" x14ac:dyDescent="0.3"/>
  <cols>
    <col min="1" max="1" width="63" customWidth="1"/>
    <col min="2" max="2" width="7.109375" customWidth="1"/>
    <col min="3" max="3" width="14.6640625" customWidth="1"/>
    <col min="4" max="4" width="14.33203125" bestFit="1" customWidth="1"/>
    <col min="5" max="5" width="24.109375" bestFit="1" customWidth="1"/>
  </cols>
  <sheetData>
    <row r="1" spans="1:6" x14ac:dyDescent="0.3">
      <c r="A1" s="2" t="s">
        <v>15</v>
      </c>
      <c r="B1" s="2"/>
      <c r="C1" s="2"/>
      <c r="D1" s="4" t="s">
        <v>7</v>
      </c>
      <c r="E1" s="5" t="s">
        <v>11</v>
      </c>
    </row>
    <row r="2" spans="1:6" ht="53.4" x14ac:dyDescent="0.3">
      <c r="A2" s="7"/>
      <c r="B2" s="7"/>
      <c r="C2" s="7"/>
      <c r="D2" s="8" t="s">
        <v>8</v>
      </c>
      <c r="E2" s="9" t="s">
        <v>14</v>
      </c>
      <c r="F2" s="6"/>
    </row>
    <row r="3" spans="1:6" ht="26.4" x14ac:dyDescent="0.3">
      <c r="A3" s="35" t="s">
        <v>46</v>
      </c>
      <c r="B3" s="10"/>
      <c r="C3" s="10"/>
      <c r="D3" s="11" t="s">
        <v>9</v>
      </c>
      <c r="E3" s="12" t="s">
        <v>12</v>
      </c>
      <c r="F3" s="6"/>
    </row>
    <row r="4" spans="1:6" ht="15" thickBot="1" x14ac:dyDescent="0.35">
      <c r="A4" s="2"/>
      <c r="B4" s="2"/>
      <c r="C4" s="2"/>
      <c r="D4" s="13" t="s">
        <v>10</v>
      </c>
      <c r="E4" s="14" t="s">
        <v>13</v>
      </c>
      <c r="F4" s="6"/>
    </row>
    <row r="5" spans="1:6" x14ac:dyDescent="0.3">
      <c r="A5" s="38" t="s">
        <v>49</v>
      </c>
      <c r="B5" s="15"/>
      <c r="C5" s="15"/>
      <c r="D5" s="3"/>
      <c r="E5" s="3"/>
      <c r="F5" s="6"/>
    </row>
    <row r="6" spans="1:6" x14ac:dyDescent="0.3">
      <c r="A6" s="16"/>
      <c r="B6" s="16"/>
      <c r="C6" s="16"/>
      <c r="D6" s="3"/>
      <c r="E6" s="3"/>
      <c r="F6" s="6"/>
    </row>
    <row r="7" spans="1:6" x14ac:dyDescent="0.3">
      <c r="A7" s="16"/>
      <c r="B7" s="16"/>
      <c r="C7" s="16"/>
      <c r="D7" s="3"/>
      <c r="E7" s="3"/>
      <c r="F7" s="6"/>
    </row>
    <row r="8" spans="1:6" x14ac:dyDescent="0.3">
      <c r="A8" s="16"/>
      <c r="B8" s="16"/>
      <c r="C8" s="16"/>
      <c r="D8" s="3"/>
      <c r="E8" s="3"/>
      <c r="F8" s="6"/>
    </row>
    <row r="9" spans="1:6" x14ac:dyDescent="0.3">
      <c r="A9" s="17" t="s">
        <v>16</v>
      </c>
      <c r="B9" s="17"/>
      <c r="C9" s="17"/>
      <c r="D9" s="3"/>
      <c r="E9" s="3"/>
      <c r="F9" s="6"/>
    </row>
    <row r="10" spans="1:6" x14ac:dyDescent="0.3">
      <c r="A10" s="3"/>
      <c r="B10" s="3"/>
      <c r="C10" s="3"/>
      <c r="D10" s="3"/>
      <c r="E10" s="3"/>
    </row>
    <row r="11" spans="1:6" x14ac:dyDescent="0.3">
      <c r="A11" s="48" t="s">
        <v>0</v>
      </c>
      <c r="B11" s="48" t="s">
        <v>20</v>
      </c>
      <c r="C11" s="18" t="s">
        <v>1</v>
      </c>
      <c r="D11" s="50" t="s">
        <v>23</v>
      </c>
      <c r="E11" s="19" t="s">
        <v>3</v>
      </c>
    </row>
    <row r="12" spans="1:6" x14ac:dyDescent="0.3">
      <c r="A12" s="48"/>
      <c r="B12" s="49"/>
      <c r="C12" s="20" t="s">
        <v>2</v>
      </c>
      <c r="D12" s="51"/>
      <c r="E12" s="21" t="s">
        <v>50</v>
      </c>
    </row>
    <row r="13" spans="1:6" ht="17.25" customHeight="1" x14ac:dyDescent="0.3">
      <c r="A13" s="52" t="s">
        <v>17</v>
      </c>
      <c r="B13" s="53"/>
      <c r="C13" s="53"/>
      <c r="D13" s="54"/>
      <c r="E13" s="54"/>
    </row>
    <row r="14" spans="1:6" ht="17.25" customHeight="1" x14ac:dyDescent="0.3">
      <c r="A14" s="22" t="s">
        <v>32</v>
      </c>
      <c r="B14" s="23" t="s">
        <v>28</v>
      </c>
      <c r="C14" s="30">
        <v>16000</v>
      </c>
      <c r="D14" s="30"/>
      <c r="E14" s="33">
        <f t="shared" ref="E14:E19" si="0">C14*D14*4</f>
        <v>0</v>
      </c>
    </row>
    <row r="15" spans="1:6" ht="15.6" x14ac:dyDescent="0.3">
      <c r="A15" s="22" t="s">
        <v>37</v>
      </c>
      <c r="B15" s="23" t="s">
        <v>28</v>
      </c>
      <c r="C15" s="30">
        <v>1000</v>
      </c>
      <c r="D15" s="30"/>
      <c r="E15" s="33">
        <f t="shared" si="0"/>
        <v>0</v>
      </c>
    </row>
    <row r="16" spans="1:6" ht="15.6" x14ac:dyDescent="0.3">
      <c r="A16" s="23" t="s">
        <v>36</v>
      </c>
      <c r="B16" s="23" t="s">
        <v>29</v>
      </c>
      <c r="C16" s="30">
        <f>6500*1.54</f>
        <v>10010</v>
      </c>
      <c r="D16" s="30"/>
      <c r="E16" s="33">
        <f t="shared" si="0"/>
        <v>0</v>
      </c>
    </row>
    <row r="17" spans="1:5" ht="15.6" x14ac:dyDescent="0.3">
      <c r="A17" s="23" t="s">
        <v>35</v>
      </c>
      <c r="B17" s="23" t="s">
        <v>29</v>
      </c>
      <c r="C17" s="30">
        <f>4000*1.54</f>
        <v>6160</v>
      </c>
      <c r="D17" s="30"/>
      <c r="E17" s="33">
        <f t="shared" si="0"/>
        <v>0</v>
      </c>
    </row>
    <row r="18" spans="1:5" x14ac:dyDescent="0.3">
      <c r="A18" s="23" t="s">
        <v>34</v>
      </c>
      <c r="B18" s="23" t="s">
        <v>18</v>
      </c>
      <c r="C18" s="30">
        <f>2500*1.1</f>
        <v>2750</v>
      </c>
      <c r="D18" s="30"/>
      <c r="E18" s="33">
        <f t="shared" si="0"/>
        <v>0</v>
      </c>
    </row>
    <row r="19" spans="1:5" x14ac:dyDescent="0.3">
      <c r="A19" s="23" t="s">
        <v>33</v>
      </c>
      <c r="B19" s="23" t="s">
        <v>19</v>
      </c>
      <c r="C19" s="30">
        <f>1000*2</f>
        <v>2000</v>
      </c>
      <c r="D19" s="30"/>
      <c r="E19" s="33">
        <f t="shared" si="0"/>
        <v>0</v>
      </c>
    </row>
    <row r="20" spans="1:5" x14ac:dyDescent="0.3">
      <c r="A20" s="52" t="s">
        <v>21</v>
      </c>
      <c r="B20" s="52"/>
      <c r="C20" s="52"/>
      <c r="D20" s="52"/>
      <c r="E20" s="52"/>
    </row>
    <row r="21" spans="1:5" x14ac:dyDescent="0.3">
      <c r="A21" s="23" t="s">
        <v>38</v>
      </c>
      <c r="B21" s="24" t="s">
        <v>22</v>
      </c>
      <c r="C21" s="24">
        <f>17000</f>
        <v>17000</v>
      </c>
      <c r="D21" s="24"/>
      <c r="E21" s="33">
        <f>C21*D21*4</f>
        <v>0</v>
      </c>
    </row>
    <row r="22" spans="1:5" ht="15.6" x14ac:dyDescent="0.3">
      <c r="A22" s="23" t="s">
        <v>39</v>
      </c>
      <c r="B22" s="23" t="s">
        <v>29</v>
      </c>
      <c r="C22" s="31">
        <f>C17+C16</f>
        <v>16170</v>
      </c>
      <c r="D22" s="24"/>
      <c r="E22" s="33">
        <f>C22*D22*4</f>
        <v>0</v>
      </c>
    </row>
    <row r="23" spans="1:5" ht="26.4" x14ac:dyDescent="0.3">
      <c r="A23" s="23" t="s">
        <v>40</v>
      </c>
      <c r="B23" s="24" t="s">
        <v>18</v>
      </c>
      <c r="C23" s="24">
        <v>2750</v>
      </c>
      <c r="D23" s="24"/>
      <c r="E23" s="33">
        <f>C23*D23*4</f>
        <v>0</v>
      </c>
    </row>
    <row r="24" spans="1:5" x14ac:dyDescent="0.3">
      <c r="A24" s="3" t="s">
        <v>41</v>
      </c>
      <c r="B24" s="24" t="s">
        <v>19</v>
      </c>
      <c r="C24" s="24">
        <v>2000</v>
      </c>
      <c r="D24" s="24"/>
      <c r="E24" s="33">
        <f>C24*D24*4</f>
        <v>0</v>
      </c>
    </row>
    <row r="25" spans="1:5" x14ac:dyDescent="0.3">
      <c r="A25" s="25"/>
      <c r="B25" s="25"/>
      <c r="C25" s="25"/>
      <c r="D25" s="25"/>
      <c r="E25" s="42">
        <f>SUM(E14:E19)+E21+E22+E23+E24</f>
        <v>0</v>
      </c>
    </row>
    <row r="26" spans="1:5" x14ac:dyDescent="0.3">
      <c r="A26" s="3"/>
      <c r="B26" s="3"/>
      <c r="C26" s="3"/>
      <c r="D26" s="3"/>
      <c r="E26" s="3"/>
    </row>
    <row r="27" spans="1:5" x14ac:dyDescent="0.3">
      <c r="A27" s="26" t="s">
        <v>4</v>
      </c>
      <c r="B27" s="26"/>
      <c r="C27" s="26"/>
      <c r="D27" s="3"/>
      <c r="E27" s="3"/>
    </row>
    <row r="28" spans="1:5" x14ac:dyDescent="0.3">
      <c r="A28" s="3"/>
      <c r="B28" s="3"/>
      <c r="C28" s="3"/>
      <c r="D28" s="3"/>
      <c r="E28" s="3"/>
    </row>
    <row r="29" spans="1:5" x14ac:dyDescent="0.3">
      <c r="A29" s="3"/>
      <c r="B29" s="3"/>
      <c r="C29" s="3"/>
      <c r="D29" s="3"/>
      <c r="E29" s="3"/>
    </row>
    <row r="30" spans="1:5" x14ac:dyDescent="0.3">
      <c r="A30" s="27" t="s">
        <v>24</v>
      </c>
      <c r="B30" s="27"/>
      <c r="C30" s="27"/>
      <c r="D30" s="3"/>
      <c r="E30" s="3"/>
    </row>
    <row r="31" spans="1:5" ht="15" thickBot="1" x14ac:dyDescent="0.35">
      <c r="A31" s="3"/>
      <c r="B31" s="3"/>
      <c r="C31" s="3"/>
      <c r="D31" s="3"/>
      <c r="E31" s="3"/>
    </row>
    <row r="32" spans="1:5" ht="24.6" customHeight="1" thickTop="1" thickBot="1" x14ac:dyDescent="0.35">
      <c r="A32" s="41" t="s">
        <v>5</v>
      </c>
      <c r="B32" s="78" t="s">
        <v>51</v>
      </c>
      <c r="C32" s="79"/>
      <c r="D32" s="78" t="s">
        <v>6</v>
      </c>
      <c r="E32" s="79"/>
    </row>
    <row r="33" spans="1:5" ht="15.6" thickTop="1" thickBot="1" x14ac:dyDescent="0.35">
      <c r="A33" s="40" t="s">
        <v>25</v>
      </c>
      <c r="B33" s="74">
        <v>50</v>
      </c>
      <c r="C33" s="80"/>
      <c r="D33" s="74"/>
      <c r="E33" s="80"/>
    </row>
    <row r="34" spans="1:5" ht="15" thickBot="1" x14ac:dyDescent="0.35">
      <c r="A34" s="40" t="s">
        <v>26</v>
      </c>
      <c r="B34" s="72">
        <v>80</v>
      </c>
      <c r="C34" s="81"/>
      <c r="D34" s="72"/>
      <c r="E34" s="81"/>
    </row>
    <row r="35" spans="1:5" ht="15" thickBot="1" x14ac:dyDescent="0.35">
      <c r="A35" s="40" t="s">
        <v>27</v>
      </c>
      <c r="B35" s="72">
        <v>100</v>
      </c>
      <c r="C35" s="81"/>
      <c r="D35" s="72"/>
      <c r="E35" s="81"/>
    </row>
    <row r="36" spans="1:5" x14ac:dyDescent="0.3">
      <c r="A36" s="3"/>
      <c r="B36" s="3"/>
      <c r="C36" s="3"/>
      <c r="D36" s="3"/>
      <c r="E36" s="3"/>
    </row>
    <row r="37" spans="1:5" x14ac:dyDescent="0.3">
      <c r="A37" s="3"/>
      <c r="B37" s="3"/>
      <c r="C37" s="3"/>
      <c r="D37" s="3"/>
      <c r="E37" s="3"/>
    </row>
    <row r="38" spans="1:5" x14ac:dyDescent="0.3">
      <c r="A38" s="62"/>
      <c r="B38" s="62"/>
      <c r="C38" s="62"/>
      <c r="D38" s="3"/>
      <c r="E38" s="3"/>
    </row>
    <row r="39" spans="1:5" ht="30" customHeight="1" x14ac:dyDescent="0.3">
      <c r="A39" s="62" t="s">
        <v>30</v>
      </c>
      <c r="B39" s="62"/>
      <c r="C39" s="62"/>
      <c r="D39" s="3"/>
      <c r="E39" s="3"/>
    </row>
    <row r="40" spans="1:5" x14ac:dyDescent="0.3">
      <c r="A40" s="62"/>
      <c r="B40" s="62"/>
      <c r="C40" s="62"/>
      <c r="D40" s="3"/>
      <c r="E40" s="3"/>
    </row>
    <row r="41" spans="1:5" ht="15" customHeight="1" x14ac:dyDescent="0.3">
      <c r="A41" s="62" t="s">
        <v>31</v>
      </c>
      <c r="B41" s="62"/>
      <c r="C41" s="62"/>
      <c r="D41" s="3"/>
      <c r="E41" s="3"/>
    </row>
    <row r="42" spans="1:5" x14ac:dyDescent="0.3">
      <c r="A42" s="63"/>
      <c r="B42" s="63"/>
      <c r="C42" s="63"/>
      <c r="D42" s="1"/>
      <c r="E42" s="1"/>
    </row>
  </sheetData>
  <mergeCells count="18">
    <mergeCell ref="D32:E32"/>
    <mergeCell ref="D33:E33"/>
    <mergeCell ref="D34:E34"/>
    <mergeCell ref="D35:E35"/>
    <mergeCell ref="A40:C40"/>
    <mergeCell ref="A41:C41"/>
    <mergeCell ref="A42:C42"/>
    <mergeCell ref="B32:C32"/>
    <mergeCell ref="B33:C33"/>
    <mergeCell ref="B34:C34"/>
    <mergeCell ref="B35:C35"/>
    <mergeCell ref="A38:C38"/>
    <mergeCell ref="A39:C39"/>
    <mergeCell ref="A20:E20"/>
    <mergeCell ref="A11:A12"/>
    <mergeCell ref="B11:B12"/>
    <mergeCell ref="A13:E13"/>
    <mergeCell ref="D11:D12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1</vt:lpstr>
      <vt:lpstr>lot 2</vt:lpstr>
      <vt:lpstr>lot 3</vt:lpstr>
      <vt:lpstr>'lot 1'!Zone_d_impression</vt:lpstr>
      <vt:lpstr>'lot 2'!Zone_d_impression</vt:lpstr>
      <vt:lpstr>'lot 3'!Zone_d_impression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PEAN Melissa</dc:creator>
  <cp:lastModifiedBy>ALVINO Antony</cp:lastModifiedBy>
  <cp:lastPrinted>2025-05-06T15:19:11Z</cp:lastPrinted>
  <dcterms:created xsi:type="dcterms:W3CDTF">2024-09-11T14:37:39Z</dcterms:created>
  <dcterms:modified xsi:type="dcterms:W3CDTF">2025-07-21T08:36:18Z</dcterms:modified>
</cp:coreProperties>
</file>